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niakwest/Documents/2025-26 Annual Report/"/>
    </mc:Choice>
  </mc:AlternateContent>
  <xr:revisionPtr revIDLastSave="0" documentId="13_ncr:1_{5CEB4DE3-D98F-FE40-BED7-CD00CB396647}" xr6:coauthVersionLast="47" xr6:coauthVersionMax="47" xr10:uidLastSave="{00000000-0000-0000-0000-000000000000}"/>
  <bookViews>
    <workbookView xWindow="0" yWindow="600" windowWidth="28800" windowHeight="15900" activeTab="1" xr2:uid="{A0F66495-1EA6-4893-9AF8-9E28AF4E7314}"/>
  </bookViews>
  <sheets>
    <sheet name="1st pg" sheetId="1" r:id="rId1"/>
    <sheet name="2nd pg" sheetId="3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" l="1"/>
  <c r="G22" i="1" s="1"/>
  <c r="I21" i="1"/>
  <c r="I22" i="1" s="1"/>
  <c r="I43" i="1"/>
  <c r="G43" i="1"/>
  <c r="I19" i="1"/>
  <c r="G19" i="1"/>
  <c r="G25" i="1" l="1"/>
  <c r="G45" i="1" s="1"/>
  <c r="G49" i="1" s="1"/>
  <c r="I25" i="1"/>
  <c r="I45" i="1" s="1"/>
  <c r="I49" i="1" s="1"/>
</calcChain>
</file>

<file path=xl/sharedStrings.xml><?xml version="1.0" encoding="utf-8"?>
<sst xmlns="http://schemas.openxmlformats.org/spreadsheetml/2006/main" count="39" uniqueCount="37">
  <si>
    <t xml:space="preserve"> West Neighbourhood House</t>
  </si>
  <si>
    <t>Statement of Income &amp; Expenses</t>
  </si>
  <si>
    <t>Year Ended</t>
  </si>
  <si>
    <t>FUNDED BY</t>
  </si>
  <si>
    <t>Grants</t>
  </si>
  <si>
    <t xml:space="preserve">    Federal</t>
  </si>
  <si>
    <t xml:space="preserve">    Provincial </t>
  </si>
  <si>
    <t xml:space="preserve">    City of Toronto</t>
  </si>
  <si>
    <t>United Way</t>
  </si>
  <si>
    <t>Foundations</t>
  </si>
  <si>
    <t>Fundraising/Donations</t>
  </si>
  <si>
    <t>Investment Income</t>
  </si>
  <si>
    <t>Fees</t>
  </si>
  <si>
    <t xml:space="preserve">   User Fees</t>
  </si>
  <si>
    <t xml:space="preserve">   Fees for Services</t>
  </si>
  <si>
    <t>Amortization of Capital Contributions</t>
  </si>
  <si>
    <t>EXPENDITURES</t>
  </si>
  <si>
    <t>Salaries and Benefits</t>
  </si>
  <si>
    <t>Purchased Services</t>
  </si>
  <si>
    <t>Building Occupancy</t>
  </si>
  <si>
    <t>Program Expenses</t>
  </si>
  <si>
    <t>Office Expenses</t>
  </si>
  <si>
    <t>Food Services</t>
  </si>
  <si>
    <t>Fundraising Expenses</t>
  </si>
  <si>
    <t>Staff Development</t>
  </si>
  <si>
    <t>Staff Travel</t>
  </si>
  <si>
    <t>Depreciation Expense</t>
  </si>
  <si>
    <t>Transportation</t>
  </si>
  <si>
    <t>Recruitment and Education-Volunteers</t>
  </si>
  <si>
    <t>Communication and Printing</t>
  </si>
  <si>
    <t>Fair market value change in investments</t>
  </si>
  <si>
    <t xml:space="preserve">Balance for the year </t>
  </si>
  <si>
    <t>NOTE:</t>
  </si>
  <si>
    <t>2025-2026 Financial Report</t>
  </si>
  <si>
    <t>Excess (Deficiency) of revenues over expenses from operations</t>
  </si>
  <si>
    <t>Complete financial statements have been audited by Grant Thornton, Chartered Accountants and are available upon request.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</si>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</sst>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mmmm\ d\,\ yyyy"/>
    <numFmt numFmtId="165" formatCode="#,##0_ ;[Red]\-#,##0\ "/>
  </numFmts>
  <fonts count="13" x14ac:knownFonts="1">
    <font>
      <sz val="12"/>
      <name val="Arial"/>
    </font>
    <font>
      <sz val="12"/>
      <name val="Gill Sans MT"/>
      <family val="2"/>
    </font>
    <font>
      <sz val="10"/>
      <name val="Gill Sans MT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6"/>
      <name val="Gill Sans MT"/>
      <family val="2"/>
    </font>
    <font>
      <sz val="11"/>
      <name val="Calibri"/>
      <family val="2"/>
    </font>
    <font>
      <b/>
      <sz val="18"/>
      <name val="Gill Sans MT"/>
      <family val="2"/>
    </font>
    <font>
      <b/>
      <sz val="16"/>
      <name val="Gill Sans MT"/>
      <family val="2"/>
    </font>
    <font>
      <b/>
      <sz val="22"/>
      <name val="Gill Sans MT"/>
      <family val="2"/>
    </font>
    <font>
      <b/>
      <sz val="20"/>
      <name val="Gill Sans MT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horizontal="centerContinuous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64" fontId="4" fillId="0" borderId="0" xfId="0" applyNumberFormat="1" applyFont="1" applyAlignment="1">
      <alignment horizontal="center"/>
    </xf>
    <xf numFmtId="0" fontId="4" fillId="0" borderId="0" xfId="0" applyFont="1"/>
    <xf numFmtId="37" fontId="5" fillId="0" borderId="0" xfId="0" applyNumberFormat="1" applyFont="1"/>
    <xf numFmtId="37" fontId="3" fillId="0" borderId="0" xfId="0" applyNumberFormat="1" applyFont="1"/>
    <xf numFmtId="37" fontId="5" fillId="0" borderId="1" xfId="0" applyNumberFormat="1" applyFont="1" applyBorder="1"/>
    <xf numFmtId="37" fontId="5" fillId="0" borderId="2" xfId="0" applyNumberFormat="1" applyFont="1" applyBorder="1"/>
    <xf numFmtId="37" fontId="4" fillId="0" borderId="0" xfId="0" applyNumberFormat="1" applyFont="1"/>
    <xf numFmtId="37" fontId="6" fillId="0" borderId="0" xfId="0" applyNumberFormat="1" applyFont="1"/>
    <xf numFmtId="165" fontId="5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Normal" xfId="0" builtinId="0"/>
    <cellStyle name="Normal 2" xfId="1" xr:uid="{FF7A4181-907E-47C5-B9C8-1CD1AE8AF96E}"/>
  </cellStyles>
  <dxfs count="0"/>
  <tableStyles count="1" defaultTableStyle="TableStyleMedium2" defaultPivotStyle="PivotStyleLight16">
    <tableStyle name="Invisible" pivot="0" table="0" count="0" xr9:uid="{4330328C-88FE-4601-93B6-7ABC1526218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 sz="3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Income</a:t>
            </a:r>
          </a:p>
        </c:rich>
      </c:tx>
      <c:overlay val="0"/>
    </c:title>
    <c:autoTitleDeleted val="0"/>
    <c:view3D>
      <c:rotX val="30"/>
      <c:rotY val="2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856360306835891"/>
          <c:y val="0.11451543240639223"/>
          <c:w val="0.48352849669163478"/>
          <c:h val="0.75385560982092426"/>
        </c:manualLayout>
      </c:layout>
      <c:pie3DChart>
        <c:varyColors val="1"/>
        <c:ser>
          <c:idx val="0"/>
          <c:order val="0"/>
          <c:explosion val="26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CFD-4C15-8A77-5858292C992D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4CFD-4C15-8A77-5858292C992D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4CFD-4C15-8A77-5858292C992D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4CFD-4C15-8A77-5858292C992D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4CFD-4C15-8A77-5858292C992D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4CFD-4C15-8A77-5858292C992D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6-4CFD-4C15-8A77-5858292C992D}"/>
              </c:ext>
            </c:extLst>
          </c:dPt>
          <c:dPt>
            <c:idx val="7"/>
            <c:bubble3D val="0"/>
            <c:explosion val="45"/>
            <c:extLst>
              <c:ext xmlns:c16="http://schemas.microsoft.com/office/drawing/2014/chart" uri="{C3380CC4-5D6E-409C-BE32-E72D297353CC}">
                <c16:uniqueId val="{00000008-4CFD-4C15-8A77-5858292C992D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9-4CFD-4C15-8A77-5858292C992D}"/>
              </c:ext>
            </c:extLst>
          </c:dPt>
          <c:dLbls>
            <c:dLbl>
              <c:idx val="0"/>
              <c:layout>
                <c:manualLayout>
                  <c:x val="-1.5689175216734273E-2"/>
                  <c:y val="-6.5722426505977705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CFD-4C15-8A77-5858292C992D}"/>
                </c:ext>
              </c:extLst>
            </c:dLbl>
            <c:dLbl>
              <c:idx val="2"/>
              <c:layout>
                <c:manualLayout>
                  <c:x val="4.1028567081288752E-3"/>
                  <c:y val="-8.4112713294701245E-3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CFD-4C15-8A77-5858292C992D}"/>
                </c:ext>
              </c:extLst>
            </c:dLbl>
            <c:dLbl>
              <c:idx val="3"/>
              <c:layout>
                <c:manualLayout>
                  <c:x val="1.4739294226673904E-2"/>
                  <c:y val="-2.2503516174402251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FD-4C15-8A77-5858292C992D}"/>
                </c:ext>
              </c:extLst>
            </c:dLbl>
            <c:dLbl>
              <c:idx val="4"/>
              <c:layout>
                <c:manualLayout>
                  <c:x val="8.06123542857538E-3"/>
                  <c:y val="-1.3055895552835577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CFD-4C15-8A77-5858292C992D}"/>
                </c:ext>
              </c:extLst>
            </c:dLbl>
            <c:dLbl>
              <c:idx val="5"/>
              <c:layout>
                <c:manualLayout>
                  <c:x val="-1.3717662762510418E-2"/>
                  <c:y val="1.593924382463208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CFD-4C15-8A77-5858292C992D}"/>
                </c:ext>
              </c:extLst>
            </c:dLbl>
            <c:dLbl>
              <c:idx val="6"/>
              <c:layout>
                <c:manualLayout>
                  <c:x val="-3.9791201989079428E-2"/>
                  <c:y val="-4.4702847351904974E-4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CFD-4C15-8A77-5858292C992D}"/>
                </c:ext>
              </c:extLst>
            </c:dLbl>
            <c:dLbl>
              <c:idx val="7"/>
              <c:layout>
                <c:manualLayout>
                  <c:x val="3.9306969039937203E-2"/>
                  <c:y val="1.6120876088532943E-3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CFD-4C15-8A77-5858292C992D}"/>
                </c:ext>
              </c:extLst>
            </c:dLbl>
            <c:dLbl>
              <c:idx val="8"/>
              <c:layout>
                <c:manualLayout>
                  <c:x val="4.391743522178305E-3"/>
                  <c:y val="-1.4669926650366868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CFD-4C15-8A77-5858292C992D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5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[1]AGM2223!$B$59:$B$67</c:f>
              <c:strCache>
                <c:ptCount val="9"/>
                <c:pt idx="0">
                  <c:v>    Federal</c:v>
                </c:pt>
                <c:pt idx="1">
                  <c:v>    Provincial </c:v>
                </c:pt>
                <c:pt idx="2">
                  <c:v>    City of Toronto</c:v>
                </c:pt>
                <c:pt idx="3">
                  <c:v>United Way</c:v>
                </c:pt>
                <c:pt idx="4">
                  <c:v>Investment Income</c:v>
                </c:pt>
                <c:pt idx="5">
                  <c:v>   User Fees</c:v>
                </c:pt>
                <c:pt idx="6">
                  <c:v>   Fees for Services</c:v>
                </c:pt>
                <c:pt idx="7">
                  <c:v>Foundations</c:v>
                </c:pt>
                <c:pt idx="8">
                  <c:v>Fundraising</c:v>
                </c:pt>
              </c:strCache>
            </c:strRef>
          </c:cat>
          <c:val>
            <c:numRef>
              <c:f>[1]AGM2526!$E$60:$E$68</c:f>
              <c:numCache>
                <c:formatCode>General</c:formatCode>
                <c:ptCount val="9"/>
                <c:pt idx="0">
                  <c:v>7.0776378575851107</c:v>
                </c:pt>
                <c:pt idx="1">
                  <c:v>60.633182725385822</c:v>
                </c:pt>
                <c:pt idx="2">
                  <c:v>8.1316729806862931</c:v>
                </c:pt>
                <c:pt idx="3">
                  <c:v>7.3056684573821116</c:v>
                </c:pt>
                <c:pt idx="4">
                  <c:v>0.42951067107757063</c:v>
                </c:pt>
                <c:pt idx="5">
                  <c:v>3.0265754997205789</c:v>
                </c:pt>
                <c:pt idx="6">
                  <c:v>8.6399293606948611</c:v>
                </c:pt>
                <c:pt idx="7">
                  <c:v>2.579388315157098</c:v>
                </c:pt>
                <c:pt idx="8">
                  <c:v>2.1764341323105509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CFD-4C15-8A77-5858292C99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0"/>
    <c:dispBlanksAs val="zero"/>
    <c:showDLblsOverMax val="0"/>
  </c:chart>
  <c:spPr>
    <a:effectLst>
      <a:outerShdw blurRad="50800" dist="50800" dir="5400000" sx="57000" sy="57000" algn="ctr" rotWithShape="0">
        <a:srgbClr val="000000">
          <a:alpha val="43137"/>
        </a:srgbClr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>
      <c:oddHeader>&amp;C&amp;"Arial,Italic"&amp;14St. Christopher House
2015/16</c:oddHeader>
    </c:headerFooter>
    <c:pageMargins b="3.9370078740157481" l="0.74803149606299213" r="0.74803149606299213" t="0.23622047244094491" header="0.51181102362204722" footer="0.51181102362204722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CA"/>
              <a:t>Expenses</a:t>
            </a:r>
          </a:p>
        </c:rich>
      </c:tx>
      <c:overlay val="0"/>
    </c:title>
    <c:autoTitleDeleted val="0"/>
    <c:view3D>
      <c:rotX val="30"/>
      <c:rotY val="7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4652404851067258"/>
          <c:y val="0.22344322344322345"/>
          <c:w val="0.53777532975309728"/>
          <c:h val="0.5494505494505495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18"/>
            <c:extLst>
              <c:ext xmlns:c16="http://schemas.microsoft.com/office/drawing/2014/chart" uri="{C3380CC4-5D6E-409C-BE32-E72D297353CC}">
                <c16:uniqueId val="{00000001-97DD-4632-B01D-3B4C82F6AED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2-97DD-4632-B01D-3B4C82F6AED4}"/>
              </c:ext>
            </c:extLst>
          </c:dPt>
          <c:dPt>
            <c:idx val="2"/>
            <c:bubble3D val="0"/>
            <c:explosion val="45"/>
            <c:extLst>
              <c:ext xmlns:c16="http://schemas.microsoft.com/office/drawing/2014/chart" uri="{C3380CC4-5D6E-409C-BE32-E72D297353CC}">
                <c16:uniqueId val="{00000004-97DD-4632-B01D-3B4C82F6AED4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5-97DD-4632-B01D-3B4C82F6AED4}"/>
              </c:ext>
            </c:extLst>
          </c:dPt>
          <c:dLbls>
            <c:dLbl>
              <c:idx val="1"/>
              <c:layout>
                <c:manualLayout>
                  <c:x val="-8.0710250201775621E-2"/>
                  <c:y val="-1.8561728507834434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7DD-4632-B01D-3B4C82F6AED4}"/>
                </c:ext>
              </c:extLst>
            </c:dLbl>
            <c:dLbl>
              <c:idx val="2"/>
              <c:layout>
                <c:manualLayout>
                  <c:x val="1.4948231973515873E-2"/>
                  <c:y val="-1.5653075833053337E-3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7DD-4632-B01D-3B4C82F6AED4}"/>
                </c:ext>
              </c:extLst>
            </c:dLbl>
            <c:dLbl>
              <c:idx val="3"/>
              <c:layout>
                <c:manualLayout>
                  <c:x val="4.3766074466822298E-2"/>
                  <c:y val="4.019327129563349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7DD-4632-B01D-3B4C82F6AED4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5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[1]AGM2223!$B$73:$B$76</c:f>
              <c:strCache>
                <c:ptCount val="4"/>
                <c:pt idx="0">
                  <c:v>Program Delivery Costs</c:v>
                </c:pt>
                <c:pt idx="1">
                  <c:v>Space Costs</c:v>
                </c:pt>
                <c:pt idx="2">
                  <c:v>Fundraising Costs</c:v>
                </c:pt>
                <c:pt idx="3">
                  <c:v>Administration Costs</c:v>
                </c:pt>
              </c:strCache>
            </c:strRef>
          </c:cat>
          <c:val>
            <c:numRef>
              <c:f>[1]AGM2526!$E$74:$E$77</c:f>
              <c:numCache>
                <c:formatCode>General</c:formatCode>
                <c:ptCount val="4"/>
                <c:pt idx="0">
                  <c:v>83.32526397217984</c:v>
                </c:pt>
                <c:pt idx="1">
                  <c:v>4.005979405683278</c:v>
                </c:pt>
                <c:pt idx="2">
                  <c:v>0.63241289582595839</c:v>
                </c:pt>
                <c:pt idx="3">
                  <c:v>12.036343726310928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7DD-4632-B01D-3B4C82F6AE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>
      <c:oddFooter>&amp;L&amp;9Note:  the “Administration” percentage is unusually low this year due to a) some leadership roles were left vacant due to uncertain funding and b) some administrative staff were re-deployed to programs during the pandemic. &amp;12  </c:oddFooter>
    </c:headerFooter>
    <c:pageMargins b="0.74803149606299213" l="0.70866141732283472" r="0.70866141732283472" t="4.8818897637795278" header="0.31496062992125984" footer="0.31496062992125984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12700</xdr:rowOff>
    </xdr:from>
    <xdr:to>
      <xdr:col>19</xdr:col>
      <xdr:colOff>742950</xdr:colOff>
      <xdr:row>46</xdr:row>
      <xdr:rowOff>184150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64C27BC6-1A54-4AE2-9533-CFAEA0523C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</xdr:col>
      <xdr:colOff>19050</xdr:colOff>
      <xdr:row>62</xdr:row>
      <xdr:rowOff>184150</xdr:rowOff>
    </xdr:from>
    <xdr:to>
      <xdr:col>19</xdr:col>
      <xdr:colOff>742950</xdr:colOff>
      <xdr:row>100</xdr:row>
      <xdr:rowOff>31750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63C63D9-58FD-4FC9-827F-E76CCB43B1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0.61775</cdr:x>
      <cdr:y>0.89776</cdr:y>
    </cdr:from>
    <cdr:to>
      <cdr:x>0.61576</cdr:x>
      <cdr:y>0.89799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857750" y="4019550"/>
          <a:ext cx="2295525" cy="4953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0.61775</cdr:x>
      <cdr:y>0.89776</cdr:y>
    </cdr:from>
    <cdr:to>
      <cdr:x>0.61576</cdr:x>
      <cdr:y>0.89799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4857750" y="4019550"/>
          <a:ext cx="2295525" cy="4953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CA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0.75947</cdr:x>
      <cdr:y>0.74225</cdr:y>
    </cdr:from>
    <cdr:to>
      <cdr:x>0.76069</cdr:x>
      <cdr:y>0.74224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143500" y="291465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0.04788</cdr:x>
      <cdr:y>0.86612</cdr:y>
    </cdr:from>
    <cdr:to>
      <cdr:x>0.27586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38187" y="6176962"/>
          <a:ext cx="33528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CA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westnh.sharepoint.com/sites/admin/Finance%20%20Payroll/Finance/excel/AGM/AGM12526.xls" TargetMode="External"/><Relationship Id="rId1" Type="http://schemas.openxmlformats.org/officeDocument/2006/relationships/externalLinkPath" Target="https://westnh.sharepoint.com/sites/admin/Finance%20%20Payroll/Finance/excel/AGM/AGM125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GM2526"/>
      <sheetName val="AGM2324"/>
      <sheetName val="AGM2223"/>
      <sheetName val="BS"/>
      <sheetName val="1st pg"/>
      <sheetName val="Pie -inc and exp"/>
      <sheetName val="2nd pg"/>
    </sheetNames>
    <sheetDataSet>
      <sheetData sheetId="0">
        <row r="60">
          <cell r="E60">
            <v>7.0776378575851107</v>
          </cell>
        </row>
        <row r="61">
          <cell r="E61">
            <v>60.633182725385822</v>
          </cell>
        </row>
        <row r="62">
          <cell r="E62">
            <v>8.1316729806862931</v>
          </cell>
        </row>
        <row r="63">
          <cell r="E63">
            <v>7.3056684573821116</v>
          </cell>
        </row>
        <row r="64">
          <cell r="E64">
            <v>0.42951067107757063</v>
          </cell>
        </row>
        <row r="65">
          <cell r="E65">
            <v>3.0265754997205789</v>
          </cell>
        </row>
        <row r="66">
          <cell r="E66">
            <v>8.6399293606948611</v>
          </cell>
        </row>
        <row r="67">
          <cell r="E67">
            <v>2.579388315157098</v>
          </cell>
        </row>
        <row r="68">
          <cell r="E68">
            <v>2.1764341323105509</v>
          </cell>
        </row>
        <row r="74">
          <cell r="E74">
            <v>83.32526397217984</v>
          </cell>
        </row>
        <row r="75">
          <cell r="E75">
            <v>4.005979405683278</v>
          </cell>
        </row>
        <row r="76">
          <cell r="E76">
            <v>0.63241289582595839</v>
          </cell>
        </row>
        <row r="77">
          <cell r="E77">
            <v>12.036343726310928</v>
          </cell>
        </row>
      </sheetData>
      <sheetData sheetId="1"/>
      <sheetData sheetId="2">
        <row r="59">
          <cell r="B59" t="str">
            <v xml:space="preserve">    Federal</v>
          </cell>
        </row>
        <row r="60">
          <cell r="B60" t="str">
            <v xml:space="preserve">    Provincial </v>
          </cell>
        </row>
        <row r="61">
          <cell r="B61" t="str">
            <v xml:space="preserve">    City of Toronto</v>
          </cell>
        </row>
        <row r="62">
          <cell r="B62" t="str">
            <v>United Way</v>
          </cell>
        </row>
        <row r="63">
          <cell r="B63" t="str">
            <v>Investment Income</v>
          </cell>
        </row>
        <row r="64">
          <cell r="B64" t="str">
            <v xml:space="preserve">   User Fees</v>
          </cell>
        </row>
        <row r="65">
          <cell r="B65" t="str">
            <v xml:space="preserve">   Fees for Services</v>
          </cell>
        </row>
        <row r="66">
          <cell r="B66" t="str">
            <v>Foundations</v>
          </cell>
        </row>
        <row r="67">
          <cell r="B67" t="str">
            <v>Fundraising</v>
          </cell>
        </row>
        <row r="73">
          <cell r="B73" t="str">
            <v>Program Delivery Costs</v>
          </cell>
        </row>
        <row r="74">
          <cell r="B74" t="str">
            <v>Space Costs</v>
          </cell>
        </row>
        <row r="75">
          <cell r="B75" t="str">
            <v>Fundraising Costs</v>
          </cell>
        </row>
        <row r="76">
          <cell r="B76" t="str">
            <v>Administration Costs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A96FB-EBDE-4A15-A5EF-14C379BCFA68}">
  <sheetPr>
    <pageSetUpPr fitToPage="1"/>
  </sheetPr>
  <dimension ref="A2:S53"/>
  <sheetViews>
    <sheetView workbookViewId="0">
      <selection activeCell="D11" sqref="D11"/>
    </sheetView>
  </sheetViews>
  <sheetFormatPr baseColWidth="10" defaultColWidth="8.7109375" defaultRowHeight="16" x14ac:dyDescent="0.2"/>
  <cols>
    <col min="7" max="7" width="11.7109375" customWidth="1"/>
    <col min="9" max="9" width="11.7109375" customWidth="1"/>
    <col min="263" max="263" width="11.7109375" customWidth="1"/>
    <col min="265" max="265" width="11.7109375" customWidth="1"/>
    <col min="519" max="519" width="11.7109375" customWidth="1"/>
    <col min="521" max="521" width="11.7109375" customWidth="1"/>
    <col min="775" max="775" width="11.7109375" customWidth="1"/>
    <col min="777" max="777" width="11.7109375" customWidth="1"/>
    <col min="1031" max="1031" width="11.7109375" customWidth="1"/>
    <col min="1033" max="1033" width="11.7109375" customWidth="1"/>
    <col min="1287" max="1287" width="11.7109375" customWidth="1"/>
    <col min="1289" max="1289" width="11.7109375" customWidth="1"/>
    <col min="1543" max="1543" width="11.7109375" customWidth="1"/>
    <col min="1545" max="1545" width="11.7109375" customWidth="1"/>
    <col min="1799" max="1799" width="11.7109375" customWidth="1"/>
    <col min="1801" max="1801" width="11.7109375" customWidth="1"/>
    <col min="2055" max="2055" width="11.7109375" customWidth="1"/>
    <col min="2057" max="2057" width="11.7109375" customWidth="1"/>
    <col min="2311" max="2311" width="11.7109375" customWidth="1"/>
    <col min="2313" max="2313" width="11.7109375" customWidth="1"/>
    <col min="2567" max="2567" width="11.7109375" customWidth="1"/>
    <col min="2569" max="2569" width="11.7109375" customWidth="1"/>
    <col min="2823" max="2823" width="11.7109375" customWidth="1"/>
    <col min="2825" max="2825" width="11.7109375" customWidth="1"/>
    <col min="3079" max="3079" width="11.7109375" customWidth="1"/>
    <col min="3081" max="3081" width="11.7109375" customWidth="1"/>
    <col min="3335" max="3335" width="11.7109375" customWidth="1"/>
    <col min="3337" max="3337" width="11.7109375" customWidth="1"/>
    <col min="3591" max="3591" width="11.7109375" customWidth="1"/>
    <col min="3593" max="3593" width="11.7109375" customWidth="1"/>
    <col min="3847" max="3847" width="11.7109375" customWidth="1"/>
    <col min="3849" max="3849" width="11.7109375" customWidth="1"/>
    <col min="4103" max="4103" width="11.7109375" customWidth="1"/>
    <col min="4105" max="4105" width="11.7109375" customWidth="1"/>
    <col min="4359" max="4359" width="11.7109375" customWidth="1"/>
    <col min="4361" max="4361" width="11.7109375" customWidth="1"/>
    <col min="4615" max="4615" width="11.7109375" customWidth="1"/>
    <col min="4617" max="4617" width="11.7109375" customWidth="1"/>
    <col min="4871" max="4871" width="11.7109375" customWidth="1"/>
    <col min="4873" max="4873" width="11.7109375" customWidth="1"/>
    <col min="5127" max="5127" width="11.7109375" customWidth="1"/>
    <col min="5129" max="5129" width="11.7109375" customWidth="1"/>
    <col min="5383" max="5383" width="11.7109375" customWidth="1"/>
    <col min="5385" max="5385" width="11.7109375" customWidth="1"/>
    <col min="5639" max="5639" width="11.7109375" customWidth="1"/>
    <col min="5641" max="5641" width="11.7109375" customWidth="1"/>
    <col min="5895" max="5895" width="11.7109375" customWidth="1"/>
    <col min="5897" max="5897" width="11.7109375" customWidth="1"/>
    <col min="6151" max="6151" width="11.7109375" customWidth="1"/>
    <col min="6153" max="6153" width="11.7109375" customWidth="1"/>
    <col min="6407" max="6407" width="11.7109375" customWidth="1"/>
    <col min="6409" max="6409" width="11.7109375" customWidth="1"/>
    <col min="6663" max="6663" width="11.7109375" customWidth="1"/>
    <col min="6665" max="6665" width="11.7109375" customWidth="1"/>
    <col min="6919" max="6919" width="11.7109375" customWidth="1"/>
    <col min="6921" max="6921" width="11.7109375" customWidth="1"/>
    <col min="7175" max="7175" width="11.7109375" customWidth="1"/>
    <col min="7177" max="7177" width="11.7109375" customWidth="1"/>
    <col min="7431" max="7431" width="11.7109375" customWidth="1"/>
    <col min="7433" max="7433" width="11.7109375" customWidth="1"/>
    <col min="7687" max="7687" width="11.7109375" customWidth="1"/>
    <col min="7689" max="7689" width="11.7109375" customWidth="1"/>
    <col min="7943" max="7943" width="11.7109375" customWidth="1"/>
    <col min="7945" max="7945" width="11.7109375" customWidth="1"/>
    <col min="8199" max="8199" width="11.7109375" customWidth="1"/>
    <col min="8201" max="8201" width="11.7109375" customWidth="1"/>
    <col min="8455" max="8455" width="11.7109375" customWidth="1"/>
    <col min="8457" max="8457" width="11.7109375" customWidth="1"/>
    <col min="8711" max="8711" width="11.7109375" customWidth="1"/>
    <col min="8713" max="8713" width="11.7109375" customWidth="1"/>
    <col min="8967" max="8967" width="11.7109375" customWidth="1"/>
    <col min="8969" max="8969" width="11.7109375" customWidth="1"/>
    <col min="9223" max="9223" width="11.7109375" customWidth="1"/>
    <col min="9225" max="9225" width="11.7109375" customWidth="1"/>
    <col min="9479" max="9479" width="11.7109375" customWidth="1"/>
    <col min="9481" max="9481" width="11.7109375" customWidth="1"/>
    <col min="9735" max="9735" width="11.7109375" customWidth="1"/>
    <col min="9737" max="9737" width="11.7109375" customWidth="1"/>
    <col min="9991" max="9991" width="11.7109375" customWidth="1"/>
    <col min="9993" max="9993" width="11.7109375" customWidth="1"/>
    <col min="10247" max="10247" width="11.7109375" customWidth="1"/>
    <col min="10249" max="10249" width="11.7109375" customWidth="1"/>
    <col min="10503" max="10503" width="11.7109375" customWidth="1"/>
    <col min="10505" max="10505" width="11.7109375" customWidth="1"/>
    <col min="10759" max="10759" width="11.7109375" customWidth="1"/>
    <col min="10761" max="10761" width="11.7109375" customWidth="1"/>
    <col min="11015" max="11015" width="11.7109375" customWidth="1"/>
    <col min="11017" max="11017" width="11.7109375" customWidth="1"/>
    <col min="11271" max="11271" width="11.7109375" customWidth="1"/>
    <col min="11273" max="11273" width="11.7109375" customWidth="1"/>
    <col min="11527" max="11527" width="11.7109375" customWidth="1"/>
    <col min="11529" max="11529" width="11.7109375" customWidth="1"/>
    <col min="11783" max="11783" width="11.7109375" customWidth="1"/>
    <col min="11785" max="11785" width="11.7109375" customWidth="1"/>
    <col min="12039" max="12039" width="11.7109375" customWidth="1"/>
    <col min="12041" max="12041" width="11.7109375" customWidth="1"/>
    <col min="12295" max="12295" width="11.7109375" customWidth="1"/>
    <col min="12297" max="12297" width="11.7109375" customWidth="1"/>
    <col min="12551" max="12551" width="11.7109375" customWidth="1"/>
    <col min="12553" max="12553" width="11.7109375" customWidth="1"/>
    <col min="12807" max="12807" width="11.7109375" customWidth="1"/>
    <col min="12809" max="12809" width="11.7109375" customWidth="1"/>
    <col min="13063" max="13063" width="11.7109375" customWidth="1"/>
    <col min="13065" max="13065" width="11.7109375" customWidth="1"/>
    <col min="13319" max="13319" width="11.7109375" customWidth="1"/>
    <col min="13321" max="13321" width="11.7109375" customWidth="1"/>
    <col min="13575" max="13575" width="11.7109375" customWidth="1"/>
    <col min="13577" max="13577" width="11.7109375" customWidth="1"/>
    <col min="13831" max="13831" width="11.7109375" customWidth="1"/>
    <col min="13833" max="13833" width="11.7109375" customWidth="1"/>
    <col min="14087" max="14087" width="11.7109375" customWidth="1"/>
    <col min="14089" max="14089" width="11.7109375" customWidth="1"/>
    <col min="14343" max="14343" width="11.7109375" customWidth="1"/>
    <col min="14345" max="14345" width="11.7109375" customWidth="1"/>
    <col min="14599" max="14599" width="11.7109375" customWidth="1"/>
    <col min="14601" max="14601" width="11.7109375" customWidth="1"/>
    <col min="14855" max="14855" width="11.7109375" customWidth="1"/>
    <col min="14857" max="14857" width="11.7109375" customWidth="1"/>
    <col min="15111" max="15111" width="11.7109375" customWidth="1"/>
    <col min="15113" max="15113" width="11.7109375" customWidth="1"/>
    <col min="15367" max="15367" width="11.7109375" customWidth="1"/>
    <col min="15369" max="15369" width="11.7109375" customWidth="1"/>
    <col min="15623" max="15623" width="11.7109375" customWidth="1"/>
    <col min="15625" max="15625" width="11.7109375" customWidth="1"/>
    <col min="15879" max="15879" width="11.7109375" customWidth="1"/>
    <col min="15881" max="15881" width="11.7109375" customWidth="1"/>
    <col min="16135" max="16135" width="11.7109375" customWidth="1"/>
    <col min="16137" max="16137" width="11.7109375" customWidth="1"/>
  </cols>
  <sheetData>
    <row r="2" spans="1:19" s="2" customFormat="1" ht="23.25" customHeight="1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"/>
      <c r="K2" s="1"/>
      <c r="M2" s="3"/>
      <c r="N2" s="3"/>
      <c r="O2" s="3"/>
      <c r="P2" s="3"/>
      <c r="Q2" s="3"/>
      <c r="R2" s="3"/>
      <c r="S2" s="3"/>
    </row>
    <row r="3" spans="1:19" s="2" customFormat="1" ht="19.5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"/>
      <c r="K3" s="1"/>
      <c r="M3" s="3"/>
      <c r="N3" s="3"/>
      <c r="O3" s="3"/>
      <c r="P3" s="3"/>
      <c r="Q3" s="3"/>
      <c r="R3" s="3"/>
      <c r="S3" s="3"/>
    </row>
    <row r="4" spans="1:19" s="2" customFormat="1" ht="21" x14ac:dyDescent="0.25">
      <c r="E4" s="17" t="s">
        <v>36</v>
      </c>
      <c r="J4" s="1"/>
      <c r="K4" s="1"/>
      <c r="M4" s="3"/>
      <c r="N4" s="3"/>
      <c r="O4" s="3"/>
      <c r="P4" s="3"/>
      <c r="Q4" s="3"/>
      <c r="R4" s="3"/>
      <c r="S4" s="3"/>
    </row>
    <row r="5" spans="1:19" s="2" customFormat="1" x14ac:dyDescent="0.2">
      <c r="M5" s="3"/>
      <c r="N5" s="3"/>
      <c r="O5" s="3"/>
      <c r="P5" s="3"/>
      <c r="Q5" s="3"/>
      <c r="R5" s="3"/>
      <c r="S5" s="3"/>
    </row>
    <row r="6" spans="1:19" x14ac:dyDescent="0.2">
      <c r="A6" s="4"/>
      <c r="B6" s="4"/>
      <c r="C6" s="4"/>
      <c r="D6" s="4"/>
      <c r="E6" s="4"/>
      <c r="F6" s="4"/>
      <c r="G6" s="4"/>
      <c r="H6" s="4"/>
      <c r="I6" s="4"/>
      <c r="J6" s="4"/>
    </row>
    <row r="7" spans="1:19" x14ac:dyDescent="0.2">
      <c r="A7" s="4"/>
      <c r="B7" s="4"/>
      <c r="C7" s="4"/>
      <c r="D7" s="4"/>
      <c r="E7" s="4"/>
      <c r="F7" s="4"/>
      <c r="G7" s="5" t="s">
        <v>2</v>
      </c>
      <c r="H7" s="6"/>
      <c r="I7" s="5" t="s">
        <v>2</v>
      </c>
      <c r="J7" s="4"/>
    </row>
    <row r="8" spans="1:19" x14ac:dyDescent="0.2">
      <c r="A8" s="4"/>
      <c r="B8" s="4"/>
      <c r="C8" s="4"/>
      <c r="D8" s="4"/>
      <c r="E8" s="4"/>
      <c r="F8" s="4"/>
      <c r="G8" s="7">
        <v>46112</v>
      </c>
      <c r="H8" s="6"/>
      <c r="I8" s="7">
        <v>45747</v>
      </c>
      <c r="J8" s="4"/>
    </row>
    <row r="9" spans="1:19" x14ac:dyDescent="0.2">
      <c r="A9" s="8" t="s">
        <v>3</v>
      </c>
      <c r="B9" s="6"/>
      <c r="C9" s="6"/>
      <c r="D9" s="6"/>
      <c r="E9" s="6"/>
      <c r="F9" s="6"/>
      <c r="G9" s="9"/>
      <c r="H9" s="10"/>
      <c r="I9" s="9"/>
      <c r="J9" s="4"/>
    </row>
    <row r="10" spans="1:19" x14ac:dyDescent="0.2">
      <c r="A10" s="6"/>
      <c r="B10" s="6"/>
      <c r="C10" s="6"/>
      <c r="D10" s="6"/>
      <c r="E10" s="6"/>
      <c r="F10" s="6"/>
      <c r="G10" s="9"/>
      <c r="H10" s="10"/>
      <c r="I10" s="9"/>
      <c r="J10" s="4"/>
    </row>
    <row r="11" spans="1:19" x14ac:dyDescent="0.2">
      <c r="A11" s="6"/>
      <c r="B11" s="6" t="s">
        <v>4</v>
      </c>
      <c r="C11" s="6"/>
      <c r="D11" s="6"/>
      <c r="E11" s="6"/>
      <c r="F11" s="6"/>
      <c r="G11" s="9"/>
      <c r="H11" s="10"/>
      <c r="I11" s="9"/>
      <c r="J11" s="4"/>
    </row>
    <row r="12" spans="1:19" x14ac:dyDescent="0.2">
      <c r="A12" s="6"/>
      <c r="B12" s="6" t="s">
        <v>5</v>
      </c>
      <c r="C12" s="6"/>
      <c r="D12" s="6"/>
      <c r="E12" s="6"/>
      <c r="F12" s="6"/>
      <c r="G12" s="9">
        <v>1187580</v>
      </c>
      <c r="H12" s="10"/>
      <c r="I12" s="9">
        <v>1087517</v>
      </c>
      <c r="J12" s="4"/>
    </row>
    <row r="13" spans="1:19" x14ac:dyDescent="0.2">
      <c r="A13" s="6"/>
      <c r="B13" s="6" t="s">
        <v>6</v>
      </c>
      <c r="C13" s="6"/>
      <c r="D13" s="6"/>
      <c r="E13" s="6"/>
      <c r="F13" s="6"/>
      <c r="G13" s="9">
        <v>10173840</v>
      </c>
      <c r="H13" s="10"/>
      <c r="I13" s="9">
        <v>9583478</v>
      </c>
      <c r="J13" s="4"/>
    </row>
    <row r="14" spans="1:19" x14ac:dyDescent="0.2">
      <c r="A14" s="6"/>
      <c r="B14" s="6" t="s">
        <v>7</v>
      </c>
      <c r="C14" s="6"/>
      <c r="D14" s="6"/>
      <c r="E14" s="6"/>
      <c r="F14" s="6"/>
      <c r="G14" s="9">
        <v>1364440</v>
      </c>
      <c r="H14" s="10"/>
      <c r="I14" s="9">
        <v>1169778</v>
      </c>
      <c r="J14" s="4"/>
    </row>
    <row r="15" spans="1:19" x14ac:dyDescent="0.2">
      <c r="A15" s="6"/>
      <c r="B15" s="6" t="s">
        <v>8</v>
      </c>
      <c r="C15" s="6"/>
      <c r="D15" s="6"/>
      <c r="E15" s="6"/>
      <c r="F15" s="6"/>
      <c r="G15" s="9">
        <v>1225842</v>
      </c>
      <c r="H15" s="10"/>
      <c r="I15" s="9">
        <v>1472774</v>
      </c>
      <c r="J15" s="4"/>
    </row>
    <row r="16" spans="1:19" x14ac:dyDescent="0.2">
      <c r="A16" s="6"/>
      <c r="B16" s="6" t="s">
        <v>9</v>
      </c>
      <c r="C16" s="6"/>
      <c r="D16" s="6"/>
      <c r="E16" s="6"/>
      <c r="F16" s="6"/>
      <c r="G16" s="9">
        <v>432804</v>
      </c>
      <c r="H16" s="10"/>
      <c r="I16" s="9">
        <v>563835</v>
      </c>
      <c r="J16" s="4"/>
    </row>
    <row r="17" spans="1:10" x14ac:dyDescent="0.2">
      <c r="A17" s="6"/>
      <c r="B17" s="6" t="s">
        <v>10</v>
      </c>
      <c r="C17" s="6"/>
      <c r="D17" s="6"/>
      <c r="E17" s="6"/>
      <c r="F17" s="6"/>
      <c r="G17" s="9">
        <v>365191</v>
      </c>
      <c r="H17" s="10"/>
      <c r="I17" s="9">
        <v>226815</v>
      </c>
      <c r="J17" s="4"/>
    </row>
    <row r="18" spans="1:10" ht="17" thickBot="1" x14ac:dyDescent="0.25">
      <c r="A18" s="6"/>
      <c r="B18" s="6" t="s">
        <v>11</v>
      </c>
      <c r="C18" s="6"/>
      <c r="D18" s="6"/>
      <c r="E18" s="6"/>
      <c r="F18" s="6"/>
      <c r="G18" s="9">
        <v>72069</v>
      </c>
      <c r="H18" s="10"/>
      <c r="I18" s="9">
        <v>114169</v>
      </c>
      <c r="J18" s="4"/>
    </row>
    <row r="19" spans="1:10" x14ac:dyDescent="0.2">
      <c r="A19" s="6"/>
      <c r="B19" s="6"/>
      <c r="C19" s="6"/>
      <c r="D19" s="6"/>
      <c r="E19" s="6"/>
      <c r="F19" s="6"/>
      <c r="G19" s="11">
        <f>SUM(G12:G18)</f>
        <v>14821766</v>
      </c>
      <c r="H19" s="10"/>
      <c r="I19" s="11">
        <f>SUM(I12:I18)</f>
        <v>14218366</v>
      </c>
      <c r="J19" s="4"/>
    </row>
    <row r="20" spans="1:10" x14ac:dyDescent="0.2">
      <c r="A20" s="6"/>
      <c r="B20" s="6" t="s">
        <v>12</v>
      </c>
      <c r="C20" s="6"/>
      <c r="D20" s="6"/>
      <c r="E20" s="6"/>
      <c r="F20" s="6"/>
      <c r="G20" s="9"/>
      <c r="H20" s="10"/>
      <c r="I20" s="9"/>
      <c r="J20" s="4"/>
    </row>
    <row r="21" spans="1:10" x14ac:dyDescent="0.2">
      <c r="A21" s="6"/>
      <c r="B21" s="6" t="s">
        <v>13</v>
      </c>
      <c r="C21" s="6"/>
      <c r="D21" s="6"/>
      <c r="E21" s="6"/>
      <c r="F21" s="6"/>
      <c r="G21" s="9">
        <f>507839</f>
        <v>507839</v>
      </c>
      <c r="H21" s="10"/>
      <c r="I21" s="9">
        <f>574325</f>
        <v>574325</v>
      </c>
      <c r="J21" s="4"/>
    </row>
    <row r="22" spans="1:10" x14ac:dyDescent="0.2">
      <c r="A22" s="6"/>
      <c r="B22" s="6" t="s">
        <v>14</v>
      </c>
      <c r="C22" s="6"/>
      <c r="D22" s="6"/>
      <c r="E22" s="6"/>
      <c r="F22" s="6"/>
      <c r="G22" s="9">
        <f>1957561-G21</f>
        <v>1449722</v>
      </c>
      <c r="H22" s="10"/>
      <c r="I22" s="9">
        <f>2488807-I21</f>
        <v>1914482</v>
      </c>
      <c r="J22" s="4"/>
    </row>
    <row r="23" spans="1:10" x14ac:dyDescent="0.2">
      <c r="A23" s="6"/>
      <c r="B23" s="6" t="s">
        <v>15</v>
      </c>
      <c r="C23" s="6"/>
      <c r="D23" s="6"/>
      <c r="E23" s="6"/>
      <c r="F23" s="6"/>
      <c r="G23" s="9">
        <v>87227</v>
      </c>
      <c r="H23" s="10"/>
      <c r="I23" s="9">
        <v>67607</v>
      </c>
      <c r="J23" s="4"/>
    </row>
    <row r="24" spans="1:10" ht="17" thickBot="1" x14ac:dyDescent="0.25">
      <c r="A24" s="6"/>
      <c r="B24" s="6"/>
      <c r="C24" s="6"/>
      <c r="D24" s="6"/>
      <c r="E24" s="6"/>
      <c r="F24" s="6"/>
      <c r="G24" s="9"/>
      <c r="H24" s="10"/>
      <c r="I24" s="9"/>
      <c r="J24" s="4"/>
    </row>
    <row r="25" spans="1:10" x14ac:dyDescent="0.2">
      <c r="A25" s="4"/>
      <c r="B25" s="4"/>
      <c r="C25" s="4"/>
      <c r="D25" s="4"/>
      <c r="E25" s="4"/>
      <c r="F25" s="4"/>
      <c r="G25" s="12">
        <f>SUM(G21:G24)+G19</f>
        <v>16866554</v>
      </c>
      <c r="H25" s="10"/>
      <c r="I25" s="12">
        <f>SUM(I21:I24)+I19</f>
        <v>16774780</v>
      </c>
      <c r="J25" s="4"/>
    </row>
    <row r="26" spans="1:10" x14ac:dyDescent="0.2">
      <c r="A26" s="8" t="s">
        <v>16</v>
      </c>
      <c r="B26" s="4"/>
      <c r="C26" s="4"/>
      <c r="D26" s="4"/>
      <c r="E26" s="4"/>
      <c r="F26" s="4"/>
      <c r="G26" s="7"/>
      <c r="H26" s="6"/>
      <c r="I26" s="7"/>
      <c r="J26" s="4"/>
    </row>
    <row r="27" spans="1:10" x14ac:dyDescent="0.2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6"/>
      <c r="B28" s="6" t="s">
        <v>17</v>
      </c>
      <c r="C28" s="6"/>
      <c r="D28" s="6"/>
      <c r="E28" s="6"/>
      <c r="F28" s="6"/>
      <c r="G28" s="4"/>
      <c r="H28" s="4"/>
      <c r="I28" s="4"/>
      <c r="J28" s="4"/>
    </row>
    <row r="29" spans="1:10" x14ac:dyDescent="0.2">
      <c r="A29" s="6"/>
      <c r="B29" s="6" t="s">
        <v>18</v>
      </c>
      <c r="C29" s="6"/>
      <c r="D29" s="6"/>
      <c r="E29" s="6"/>
      <c r="F29" s="6"/>
      <c r="G29" s="9">
        <v>12672383</v>
      </c>
      <c r="H29" s="10"/>
      <c r="I29" s="9">
        <v>12410700</v>
      </c>
      <c r="J29" s="4"/>
    </row>
    <row r="30" spans="1:10" x14ac:dyDescent="0.2">
      <c r="A30" s="6"/>
      <c r="B30" s="6" t="s">
        <v>22</v>
      </c>
      <c r="C30" s="6"/>
      <c r="D30" s="6"/>
      <c r="E30" s="6"/>
      <c r="F30" s="6"/>
      <c r="G30" s="9">
        <v>1265083</v>
      </c>
      <c r="H30" s="10"/>
      <c r="I30" s="9">
        <v>1457539</v>
      </c>
      <c r="J30" s="4"/>
    </row>
    <row r="31" spans="1:10" x14ac:dyDescent="0.2">
      <c r="A31" s="6"/>
      <c r="B31" s="6" t="s">
        <v>19</v>
      </c>
      <c r="C31" s="6"/>
      <c r="D31" s="6"/>
      <c r="E31" s="6"/>
      <c r="F31" s="6"/>
      <c r="G31" s="9">
        <v>675474</v>
      </c>
      <c r="H31" s="10"/>
      <c r="I31" s="9">
        <v>660891</v>
      </c>
      <c r="J31" s="4"/>
    </row>
    <row r="32" spans="1:10" x14ac:dyDescent="0.2">
      <c r="A32" s="6"/>
      <c r="B32" s="6" t="s">
        <v>20</v>
      </c>
      <c r="C32" s="6"/>
      <c r="D32" s="6"/>
      <c r="E32" s="6"/>
      <c r="F32" s="6"/>
      <c r="G32" s="9">
        <v>673661</v>
      </c>
      <c r="H32" s="10"/>
      <c r="I32" s="9">
        <v>669375</v>
      </c>
      <c r="J32" s="4"/>
    </row>
    <row r="33" spans="1:10" x14ac:dyDescent="0.2">
      <c r="A33" s="6"/>
      <c r="B33" s="6" t="s">
        <v>21</v>
      </c>
      <c r="C33" s="6"/>
      <c r="D33" s="6"/>
      <c r="E33" s="6"/>
      <c r="F33" s="6"/>
      <c r="G33" s="9">
        <v>642464</v>
      </c>
      <c r="H33" s="10"/>
      <c r="I33" s="9">
        <v>684821</v>
      </c>
      <c r="J33" s="4"/>
    </row>
    <row r="34" spans="1:10" x14ac:dyDescent="0.2">
      <c r="A34" s="6"/>
      <c r="B34" s="6" t="s">
        <v>23</v>
      </c>
      <c r="C34" s="6"/>
      <c r="D34" s="6"/>
      <c r="E34" s="6"/>
      <c r="F34" s="6"/>
      <c r="G34" s="9">
        <v>472627</v>
      </c>
      <c r="H34" s="10"/>
      <c r="I34" s="9">
        <v>432507</v>
      </c>
      <c r="J34" s="4"/>
    </row>
    <row r="35" spans="1:10" x14ac:dyDescent="0.2">
      <c r="A35" s="6"/>
      <c r="B35" s="6" t="s">
        <v>26</v>
      </c>
      <c r="C35" s="6"/>
      <c r="D35" s="6"/>
      <c r="E35" s="6"/>
      <c r="F35" s="6"/>
      <c r="G35" s="9">
        <v>106349</v>
      </c>
      <c r="H35" s="10"/>
      <c r="I35" s="9">
        <v>129327</v>
      </c>
      <c r="J35" s="4"/>
    </row>
    <row r="36" spans="1:10" x14ac:dyDescent="0.2">
      <c r="A36" s="6"/>
      <c r="B36" s="6" t="s">
        <v>24</v>
      </c>
      <c r="C36" s="6"/>
      <c r="D36" s="6"/>
      <c r="E36" s="6"/>
      <c r="F36" s="6"/>
      <c r="G36" s="9">
        <v>112145</v>
      </c>
      <c r="H36" s="10"/>
      <c r="I36" s="9">
        <v>91257</v>
      </c>
      <c r="J36" s="4"/>
    </row>
    <row r="37" spans="1:10" x14ac:dyDescent="0.2">
      <c r="A37" s="6"/>
      <c r="B37" s="6" t="s">
        <v>25</v>
      </c>
      <c r="C37" s="6"/>
      <c r="D37" s="6"/>
      <c r="E37" s="6"/>
      <c r="F37" s="6"/>
      <c r="G37" s="9">
        <v>103449</v>
      </c>
      <c r="H37" s="10"/>
      <c r="I37" s="9">
        <v>77575</v>
      </c>
      <c r="J37" s="4"/>
    </row>
    <row r="38" spans="1:10" x14ac:dyDescent="0.2">
      <c r="A38" s="6"/>
      <c r="B38" s="6" t="s">
        <v>27</v>
      </c>
      <c r="C38" s="6"/>
      <c r="D38" s="6"/>
      <c r="E38" s="6"/>
      <c r="F38" s="6"/>
      <c r="G38" s="9">
        <v>70925</v>
      </c>
      <c r="H38" s="10"/>
      <c r="I38" s="9">
        <v>80319</v>
      </c>
      <c r="J38" s="4"/>
    </row>
    <row r="39" spans="1:10" x14ac:dyDescent="0.2">
      <c r="A39" s="6"/>
      <c r="B39" s="6" t="s">
        <v>28</v>
      </c>
      <c r="C39" s="6"/>
      <c r="D39" s="6"/>
      <c r="E39" s="6"/>
      <c r="F39" s="6"/>
      <c r="G39" s="9">
        <v>69459</v>
      </c>
      <c r="H39" s="10"/>
      <c r="I39" s="9">
        <v>49466</v>
      </c>
      <c r="J39" s="4"/>
    </row>
    <row r="40" spans="1:10" x14ac:dyDescent="0.2">
      <c r="A40" s="6"/>
      <c r="B40" s="6" t="s">
        <v>29</v>
      </c>
      <c r="C40" s="6"/>
      <c r="D40" s="6"/>
      <c r="E40" s="6"/>
      <c r="F40" s="6"/>
      <c r="G40" s="9">
        <v>29408</v>
      </c>
      <c r="H40" s="10"/>
      <c r="I40" s="9">
        <v>27224</v>
      </c>
      <c r="J40" s="4"/>
    </row>
    <row r="41" spans="1:10" x14ac:dyDescent="0.2">
      <c r="G41" s="9">
        <v>10187</v>
      </c>
      <c r="H41" s="10"/>
      <c r="I41" s="9">
        <v>11020</v>
      </c>
      <c r="J41" s="4"/>
    </row>
    <row r="42" spans="1:10" ht="17" thickBot="1" x14ac:dyDescent="0.25">
      <c r="A42" s="6"/>
      <c r="B42" s="6"/>
      <c r="C42" s="6"/>
      <c r="D42" s="6"/>
      <c r="E42" s="6"/>
      <c r="F42" s="6"/>
      <c r="J42" s="4"/>
    </row>
    <row r="43" spans="1:10" x14ac:dyDescent="0.2">
      <c r="A43" s="6"/>
      <c r="B43" s="6"/>
      <c r="C43" s="6"/>
      <c r="D43" s="6"/>
      <c r="E43" s="6"/>
      <c r="F43" s="6"/>
      <c r="G43" s="12">
        <f>SUM(G29:G41)</f>
        <v>16903614</v>
      </c>
      <c r="H43" s="10"/>
      <c r="I43" s="12">
        <f>SUM(I29:I41)-1</f>
        <v>16782020</v>
      </c>
      <c r="J43" s="4"/>
    </row>
    <row r="44" spans="1:10" x14ac:dyDescent="0.2">
      <c r="D44" s="6"/>
      <c r="E44" s="6"/>
      <c r="F44" s="6"/>
      <c r="G44" s="9"/>
      <c r="H44" s="10"/>
      <c r="I44" s="9"/>
      <c r="J44" s="4"/>
    </row>
    <row r="45" spans="1:10" x14ac:dyDescent="0.2">
      <c r="A45" s="8" t="s">
        <v>34</v>
      </c>
      <c r="B45" s="6"/>
      <c r="C45" s="6"/>
      <c r="D45" s="6"/>
      <c r="E45" s="6"/>
      <c r="F45" s="6"/>
      <c r="G45" s="13">
        <f>+G25-G43</f>
        <v>-37060</v>
      </c>
      <c r="H45" s="14"/>
      <c r="I45" s="13">
        <f>+I25-I43</f>
        <v>-7240</v>
      </c>
      <c r="J45" s="4"/>
    </row>
    <row r="46" spans="1:10" x14ac:dyDescent="0.2">
      <c r="A46" s="6"/>
      <c r="B46" s="6"/>
      <c r="C46" s="6"/>
      <c r="D46" s="6"/>
      <c r="E46" s="6"/>
      <c r="F46" s="6"/>
      <c r="G46" s="9"/>
      <c r="H46" s="10"/>
      <c r="I46" s="9"/>
      <c r="J46" s="4"/>
    </row>
    <row r="47" spans="1:10" x14ac:dyDescent="0.2">
      <c r="A47" s="6" t="s">
        <v>30</v>
      </c>
      <c r="B47" s="6"/>
      <c r="C47" s="6"/>
      <c r="D47" s="6"/>
      <c r="E47" s="6"/>
      <c r="F47" s="6"/>
      <c r="G47" s="15">
        <v>305118</v>
      </c>
      <c r="H47" s="10"/>
      <c r="I47" s="15">
        <v>276238</v>
      </c>
      <c r="J47" s="4"/>
    </row>
    <row r="48" spans="1:10" x14ac:dyDescent="0.2">
      <c r="A48" s="6"/>
      <c r="B48" s="6"/>
      <c r="C48" s="6"/>
      <c r="D48" s="6"/>
      <c r="E48" s="6"/>
      <c r="F48" s="6"/>
      <c r="G48" s="9"/>
      <c r="H48" s="10"/>
      <c r="I48" s="9"/>
      <c r="J48" s="4"/>
    </row>
    <row r="49" spans="1:10" x14ac:dyDescent="0.2">
      <c r="A49" s="6" t="s">
        <v>31</v>
      </c>
      <c r="B49" s="6"/>
      <c r="C49" s="6"/>
      <c r="D49" s="6"/>
      <c r="E49" s="6"/>
      <c r="F49" s="6"/>
      <c r="G49" s="9">
        <f>+G45+G47</f>
        <v>268058</v>
      </c>
      <c r="H49" s="10"/>
      <c r="I49" s="9">
        <f>+I45+I47</f>
        <v>268998</v>
      </c>
      <c r="J49" s="4"/>
    </row>
    <row r="50" spans="1:10" x14ac:dyDescent="0.2">
      <c r="A50" s="6"/>
      <c r="B50" s="6"/>
      <c r="C50" s="6"/>
      <c r="D50" s="6"/>
      <c r="E50" s="6"/>
      <c r="F50" s="6"/>
      <c r="G50" s="9"/>
      <c r="H50" s="10"/>
      <c r="I50" s="9"/>
      <c r="J50" s="4"/>
    </row>
    <row r="51" spans="1:10" x14ac:dyDescent="0.2">
      <c r="A51" s="8" t="s">
        <v>32</v>
      </c>
      <c r="B51" s="8" t="s">
        <v>35</v>
      </c>
      <c r="C51" s="6"/>
      <c r="D51" s="6"/>
      <c r="E51" s="6"/>
      <c r="F51" s="6"/>
      <c r="G51" s="6"/>
      <c r="H51" s="4"/>
      <c r="I51" s="4"/>
      <c r="J51" s="4"/>
    </row>
    <row r="52" spans="1:10" x14ac:dyDescent="0.2">
      <c r="A52" s="8"/>
      <c r="B52" s="6"/>
      <c r="C52" s="6"/>
      <c r="D52" s="6"/>
      <c r="E52" s="6"/>
      <c r="F52" s="6"/>
      <c r="G52" s="6"/>
      <c r="H52" s="4"/>
      <c r="I52" s="4"/>
      <c r="J52" s="4"/>
    </row>
    <row r="53" spans="1:10" x14ac:dyDescent="0.2">
      <c r="A53" s="6"/>
      <c r="B53" s="6"/>
      <c r="C53" s="6"/>
      <c r="D53" s="6"/>
      <c r="E53" s="6"/>
      <c r="F53" s="6"/>
      <c r="G53" s="6"/>
      <c r="H53" s="4"/>
      <c r="I53" s="4"/>
      <c r="J53" s="4"/>
    </row>
  </sheetData>
  <mergeCells count="2">
    <mergeCell ref="A2:I2"/>
    <mergeCell ref="A3:I3"/>
  </mergeCells>
  <pageMargins left="0.70866141732283472" right="0.70866141732283472" top="0.74803149606299213" bottom="0.74803149606299213" header="0.31496062992125984" footer="0.31496062992125984"/>
  <pageSetup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3E359-5379-4586-BAF8-D5977384AA27}">
  <sheetPr>
    <pageSetUpPr fitToPage="1"/>
  </sheetPr>
  <dimension ref="C1:N55"/>
  <sheetViews>
    <sheetView tabSelected="1" workbookViewId="0">
      <selection activeCell="F4" sqref="F4:N4"/>
    </sheetView>
  </sheetViews>
  <sheetFormatPr baseColWidth="10" defaultColWidth="8.7109375" defaultRowHeight="16" x14ac:dyDescent="0.2"/>
  <cols>
    <col min="1" max="1" width="5.28515625" customWidth="1"/>
    <col min="257" max="257" width="5.28515625" customWidth="1"/>
    <col min="513" max="513" width="5.28515625" customWidth="1"/>
    <col min="769" max="769" width="5.28515625" customWidth="1"/>
    <col min="1025" max="1025" width="5.28515625" customWidth="1"/>
    <col min="1281" max="1281" width="5.28515625" customWidth="1"/>
    <col min="1537" max="1537" width="5.28515625" customWidth="1"/>
    <col min="1793" max="1793" width="5.28515625" customWidth="1"/>
    <col min="2049" max="2049" width="5.28515625" customWidth="1"/>
    <col min="2305" max="2305" width="5.28515625" customWidth="1"/>
    <col min="2561" max="2561" width="5.28515625" customWidth="1"/>
    <col min="2817" max="2817" width="5.28515625" customWidth="1"/>
    <col min="3073" max="3073" width="5.28515625" customWidth="1"/>
    <col min="3329" max="3329" width="5.28515625" customWidth="1"/>
    <col min="3585" max="3585" width="5.28515625" customWidth="1"/>
    <col min="3841" max="3841" width="5.28515625" customWidth="1"/>
    <col min="4097" max="4097" width="5.28515625" customWidth="1"/>
    <col min="4353" max="4353" width="5.28515625" customWidth="1"/>
    <col min="4609" max="4609" width="5.28515625" customWidth="1"/>
    <col min="4865" max="4865" width="5.28515625" customWidth="1"/>
    <col min="5121" max="5121" width="5.28515625" customWidth="1"/>
    <col min="5377" max="5377" width="5.28515625" customWidth="1"/>
    <col min="5633" max="5633" width="5.28515625" customWidth="1"/>
    <col min="5889" max="5889" width="5.28515625" customWidth="1"/>
    <col min="6145" max="6145" width="5.28515625" customWidth="1"/>
    <col min="6401" max="6401" width="5.28515625" customWidth="1"/>
    <col min="6657" max="6657" width="5.28515625" customWidth="1"/>
    <col min="6913" max="6913" width="5.28515625" customWidth="1"/>
    <col min="7169" max="7169" width="5.28515625" customWidth="1"/>
    <col min="7425" max="7425" width="5.28515625" customWidth="1"/>
    <col min="7681" max="7681" width="5.28515625" customWidth="1"/>
    <col min="7937" max="7937" width="5.28515625" customWidth="1"/>
    <col min="8193" max="8193" width="5.28515625" customWidth="1"/>
    <col min="8449" max="8449" width="5.28515625" customWidth="1"/>
    <col min="8705" max="8705" width="5.28515625" customWidth="1"/>
    <col min="8961" max="8961" width="5.28515625" customWidth="1"/>
    <col min="9217" max="9217" width="5.28515625" customWidth="1"/>
    <col min="9473" max="9473" width="5.28515625" customWidth="1"/>
    <col min="9729" max="9729" width="5.28515625" customWidth="1"/>
    <col min="9985" max="9985" width="5.28515625" customWidth="1"/>
    <col min="10241" max="10241" width="5.28515625" customWidth="1"/>
    <col min="10497" max="10497" width="5.28515625" customWidth="1"/>
    <col min="10753" max="10753" width="5.28515625" customWidth="1"/>
    <col min="11009" max="11009" width="5.28515625" customWidth="1"/>
    <col min="11265" max="11265" width="5.28515625" customWidth="1"/>
    <col min="11521" max="11521" width="5.28515625" customWidth="1"/>
    <col min="11777" max="11777" width="5.28515625" customWidth="1"/>
    <col min="12033" max="12033" width="5.28515625" customWidth="1"/>
    <col min="12289" max="12289" width="5.28515625" customWidth="1"/>
    <col min="12545" max="12545" width="5.28515625" customWidth="1"/>
    <col min="12801" max="12801" width="5.28515625" customWidth="1"/>
    <col min="13057" max="13057" width="5.28515625" customWidth="1"/>
    <col min="13313" max="13313" width="5.28515625" customWidth="1"/>
    <col min="13569" max="13569" width="5.28515625" customWidth="1"/>
    <col min="13825" max="13825" width="5.28515625" customWidth="1"/>
    <col min="14081" max="14081" width="5.28515625" customWidth="1"/>
    <col min="14337" max="14337" width="5.28515625" customWidth="1"/>
    <col min="14593" max="14593" width="5.28515625" customWidth="1"/>
    <col min="14849" max="14849" width="5.28515625" customWidth="1"/>
    <col min="15105" max="15105" width="5.28515625" customWidth="1"/>
    <col min="15361" max="15361" width="5.28515625" customWidth="1"/>
    <col min="15617" max="15617" width="5.28515625" customWidth="1"/>
    <col min="15873" max="15873" width="5.28515625" customWidth="1"/>
    <col min="16129" max="16129" width="5.28515625" customWidth="1"/>
  </cols>
  <sheetData>
    <row r="1" spans="6:14" ht="21" x14ac:dyDescent="0.25">
      <c r="F1" s="19"/>
      <c r="G1" s="19"/>
      <c r="H1" s="19"/>
      <c r="I1" s="19"/>
      <c r="J1" s="19"/>
      <c r="K1" s="19"/>
      <c r="L1" s="19"/>
      <c r="M1" s="19"/>
      <c r="N1" s="19"/>
    </row>
    <row r="2" spans="6:14" ht="28" x14ac:dyDescent="0.3">
      <c r="F2" s="20" t="s">
        <v>0</v>
      </c>
      <c r="G2" s="20"/>
      <c r="H2" s="20"/>
      <c r="I2" s="20"/>
      <c r="J2" s="20"/>
      <c r="K2" s="20"/>
      <c r="L2" s="20"/>
      <c r="M2" s="20"/>
      <c r="N2" s="20"/>
    </row>
    <row r="4" spans="6:14" ht="26" x14ac:dyDescent="0.3">
      <c r="F4" s="21" t="s">
        <v>33</v>
      </c>
      <c r="G4" s="21"/>
      <c r="H4" s="21"/>
      <c r="I4" s="21"/>
      <c r="J4" s="21"/>
      <c r="K4" s="21"/>
      <c r="L4" s="21"/>
      <c r="M4" s="21"/>
      <c r="N4" s="21"/>
    </row>
    <row r="55" spans="3:3" x14ac:dyDescent="0.2">
      <c r="C55" s="16"/>
    </row>
  </sheetData>
  <mergeCells count="3">
    <mergeCell ref="F1:N1"/>
    <mergeCell ref="F2:N2"/>
    <mergeCell ref="F4:N4"/>
  </mergeCells>
  <pageMargins left="0.70866141732283472" right="0.70866141732283472" top="0.74803149606299213" bottom="0.74803149606299213" header="0.31496062992125984" footer="0.31496062992125984"/>
  <pageSetup scale="4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13099b-dfb1-4ea1-87d7-622d6c3c21be">
      <Terms xmlns="http://schemas.microsoft.com/office/infopath/2007/PartnerControls"/>
    </lcf76f155ced4ddcb4097134ff3c332f>
    <TaxCatchAll xmlns="53aeaaec-bf02-4b44-8a1b-aa312ac9697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3C812B3B08EF4095EE132DC84FD192" ma:contentTypeVersion="17" ma:contentTypeDescription="Create a new document." ma:contentTypeScope="" ma:versionID="c7c81f5bc43d6c8719815762f32b6a81">
  <xsd:schema xmlns:xsd="http://www.w3.org/2001/XMLSchema" xmlns:xs="http://www.w3.org/2001/XMLSchema" xmlns:p="http://schemas.microsoft.com/office/2006/metadata/properties" xmlns:ns2="ec13099b-dfb1-4ea1-87d7-622d6c3c21be" xmlns:ns3="53aeaaec-bf02-4b44-8a1b-aa312ac96976" targetNamespace="http://schemas.microsoft.com/office/2006/metadata/properties" ma:root="true" ma:fieldsID="a37d00e550300975f0259049a269e9ba" ns2:_="" ns3:_="">
    <xsd:import namespace="ec13099b-dfb1-4ea1-87d7-622d6c3c21be"/>
    <xsd:import namespace="53aeaaec-bf02-4b44-8a1b-aa312ac969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3099b-dfb1-4ea1-87d7-622d6c3c21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c607ee8-7e46-4b5b-9a8e-f03a76381f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eaaec-bf02-4b44-8a1b-aa312ac9697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adef209-d712-4a35-b18e-40e8f5cdb2a3}" ma:internalName="TaxCatchAll" ma:showField="CatchAllData" ma:web="53aeaaec-bf02-4b44-8a1b-aa312ac969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146F29-BFE1-48D7-B136-F62331FEE8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E9E3D1-32F2-456D-A11C-4A27B452AF03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ec13099b-dfb1-4ea1-87d7-622d6c3c21be"/>
    <ds:schemaRef ds:uri="http://purl.org/dc/dcmitype/"/>
    <ds:schemaRef ds:uri="http://schemas.microsoft.com/office/2006/documentManagement/types"/>
    <ds:schemaRef ds:uri="http://purl.org/dc/elements/1.1/"/>
    <ds:schemaRef ds:uri="53aeaaec-bf02-4b44-8a1b-aa312ac9697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6CF87DB-7F7F-488F-A385-A7398A9600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13099b-dfb1-4ea1-87d7-622d6c3c21be"/>
    <ds:schemaRef ds:uri="53aeaaec-bf02-4b44-8a1b-aa312ac969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1st pg</vt:lpstr>
      <vt:lpstr>2nd pg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Vathani Vadivel</dc:creator>
  <cp:keywords/>
  <dc:description/>
  <cp:lastModifiedBy>Rui Martins</cp:lastModifiedBy>
  <cp:revision/>
  <cp:lastPrinted>2026-06-10T19:50:13Z</cp:lastPrinted>
  <dcterms:created xsi:type="dcterms:W3CDTF">2020-06-15T19:42:21Z</dcterms:created>
  <dcterms:modified xsi:type="dcterms:W3CDTF">2026-07-13T20:43:32Z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0x010100053C812B3B08EF4095EE132DC84FD192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